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<sst xmlns="http://schemas.openxmlformats.org/spreadsheetml/2006/main" count="61" uniqueCount="54">
  <si>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</si>
  <si>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</si>
  <si>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</si>
  <si>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</si>
  <si>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</si>
  <si>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</si>
  <si>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</si>
  <si>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</si>
  <si>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</si>
  <si>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</si>
  <si>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</si>
  <si>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</si>
  <si>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</si>
  <si>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</si>
  <si>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</si>
  <si>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</si>
  <si>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</si>
  <si>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</si>
  <si>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</si>
  <si>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</si>
  <si>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</si>
  <si>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</si>
  <si>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</si>
  <si>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</si>
  <si>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</si>
  <si>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</si>
  <si>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</si>
  <si>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</si>
  <si>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</si>
  <si>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</si>
  <si>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</si>
  <si>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</si>
  <si>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</si>
  <si>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</si>
  <si>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</si>
  <si>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</si>
  <si>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</si>
  <si>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</si>
  <si>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</si>
  <si>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</si>
  <si>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</si>
  <si>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</si>
  <si>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</si>
  <si>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</si>
  <si>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</si>
  <si>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</si>
  <si>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</si>
  <si>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</si>
  <si>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</si>
  <si>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</si>
  <si>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</si>
  <si>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</si>
  <si>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</si>
  <si>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Комарова д. № 16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</si>
</sst>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52"/>
  <sheetViews>
    <sheetView tabSelected="1" zoomScalePageLayoutView="0" workbookViewId="0" topLeftCell="A1">
      <selection activeCell="R34" sqref="R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512.7</v>
      </c>
    </row>
    <row r="7" spans="1:4" ht="11.25">
      <c r="A7" s="4"/>
      <c r="B7" s="5" t="s">
        <v>5</v>
      </c>
      <c r="C7" s="6" t="s">
        <v>4</v>
      </c>
      <c r="D7" s="7">
        <v>512.7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1029.46</v>
      </c>
      <c r="D12" s="7">
        <v>7704.41</v>
      </c>
      <c r="E12" s="7">
        <v>8733.87</v>
      </c>
      <c r="F12" s="7">
        <f>C12+D12-E12</f>
        <v>0</v>
      </c>
    </row>
    <row r="13" spans="2:6" ht="11.25">
      <c r="B13" s="5" t="s">
        <v>10</v>
      </c>
      <c r="C13" s="7">
        <v>1688.25</v>
      </c>
      <c r="D13" s="7">
        <v>14679.87</v>
      </c>
      <c r="E13" s="7">
        <v>16368.12</v>
      </c>
      <c r="F13" s="7">
        <f>C13+D13-E13</f>
        <v>0</v>
      </c>
    </row>
    <row r="14" spans="2:6" ht="11.25">
      <c r="B14" s="10" t="s">
        <v>11</v>
      </c>
      <c r="C14" s="22">
        <f>C12+C13</f>
        <v>2717.71</v>
      </c>
      <c r="D14" s="22">
        <f>D12+D13</f>
        <v>22384.28</v>
      </c>
      <c r="E14" s="22">
        <f>SUM(E12:E13)</f>
        <v>25101.99</v>
      </c>
      <c r="F14" s="22">
        <f>F12+F13</f>
        <v>0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8094.48</v>
      </c>
      <c r="D19" s="20">
        <f>D20+D21+D22+D23</f>
        <v>98579.65</v>
      </c>
      <c r="E19" s="20">
        <f>E20+E21+E22+E23</f>
        <v>98128.63</v>
      </c>
      <c r="F19" s="20">
        <f>F20+F21+F22+F23</f>
        <v>8545.499999999985</v>
      </c>
      <c r="G19" s="24">
        <f>E19/D19*100</f>
        <v>99.54248163794456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8094.48</v>
      </c>
      <c r="D21" s="7">
        <v>98579.65</v>
      </c>
      <c r="E21" s="7">
        <v>98128.63</v>
      </c>
      <c r="F21" s="7">
        <f>C21+D21-E21</f>
        <v>8545.499999999985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12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L26" s="43"/>
    </row>
    <row r="27" spans="2:6" ht="11.25">
      <c r="B27" s="30"/>
      <c r="C27" s="34">
        <v>-66512.99</v>
      </c>
      <c r="D27" s="34">
        <f>D28+D29+D30+D31+D32+D33+D34+D35+D36+D37+D41</f>
        <v>112705.60999999999</v>
      </c>
      <c r="E27" s="34">
        <f>E19</f>
        <v>98128.63</v>
      </c>
      <c r="F27" s="34">
        <f>C27+E27-D27</f>
        <v>-81089.96999999999</v>
      </c>
    </row>
    <row r="28" spans="1:8" ht="21.75" customHeight="1">
      <c r="A28"/>
      <c r="B28" s="14" t="s">
        <v>38</v>
      </c>
      <c r="C28" s="7"/>
      <c r="D28" s="7">
        <f>1078+400+1200+1483.9+10397.56</f>
        <v>14559.46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12217.39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7440+9000</f>
        <v>16440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1078</f>
        <v>1078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3310+4995+3323.09</f>
        <v>11628.09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3992.09</f>
        <v>3992.09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23140.489999999998</v>
      </c>
      <c r="E37" s="9"/>
      <c r="F37" s="9"/>
      <c r="G37"/>
      <c r="H37"/>
    </row>
    <row r="38" spans="2:6" ht="11.25">
      <c r="B38" s="15" t="s">
        <v>37</v>
      </c>
      <c r="C38" s="7"/>
      <c r="D38" s="7">
        <v>17526.1</v>
      </c>
      <c r="E38" s="5"/>
      <c r="F38" s="5"/>
    </row>
    <row r="39" spans="1:8" ht="32.25" customHeight="1">
      <c r="A39"/>
      <c r="B39" s="16" t="s">
        <v>27</v>
      </c>
      <c r="C39" s="25"/>
      <c r="D39" s="25">
        <v>3760.43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1853.96</v>
      </c>
      <c r="E40" s="9"/>
      <c r="F40" s="9"/>
      <c r="G40"/>
      <c r="H40"/>
    </row>
    <row r="41" spans="1:8" ht="22.5" customHeight="1">
      <c r="A41"/>
      <c r="B41" s="16" t="s">
        <v>45</v>
      </c>
      <c r="C41" s="7"/>
      <c r="D41" s="7">
        <f>D42+D43+D44+D45</f>
        <v>29650.09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336.95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653.28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28659.86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2019-03-18T17:07:10Z</dcterms:modified>
  <cp:category/>
  <cp:version/>
  <cp:contentType/>
  <cp:contentStatus/>
  <cp:revision>1</cp:revision>
</cp:coreProperties>
</file>