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<sst xmlns="http://schemas.openxmlformats.org/spreadsheetml/2006/main" count="49" uniqueCount="45">
  <si>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</si>
  <si>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</si>
  <si>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</si>
  <si>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</si>
  <si>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</si>
  <si>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</si>
  <si>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</si>
  <si>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</si>
  <si>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</si>
  <si>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</si>
  <si>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</si>
  <si>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</si>
  <si>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</si>
  <si>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</si>
  <si>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</si>
  <si>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</si>
  <si>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</si>
  <si>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</si>
  <si>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</si>
  <si>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</si>
  <si>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</si>
  <si>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</si>
  <si>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</si>
  <si>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</si>
  <si>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</si>
  <si>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</si>
  <si>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</si>
  <si>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</si>
  <si>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</si>
  <si>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</si>
  <si>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</si>
  <si>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</si>
  <si>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</si>
  <si>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</si>
  <si>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</si>
  <si>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</si>
  <si>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</si>
  <si>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</si>
  <si>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</si>
  <si>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</si>
  <si>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</si>
  <si>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</si>
  <si>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</si>
  <si>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</si>
  <si>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Шевченко д. № 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</si>
</sst>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44"/>
  <sheetViews>
    <sheetView tabSelected="1" zoomScalePageLayoutView="0" workbookViewId="0" topLeftCell="A1">
      <selection activeCell="D35" sqref="D3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535.4</v>
      </c>
    </row>
    <row r="7" spans="1:4" ht="11.25">
      <c r="A7" s="4"/>
      <c r="B7" s="5" t="s">
        <v>5</v>
      </c>
      <c r="C7" s="6" t="s">
        <v>4</v>
      </c>
      <c r="D7" s="7">
        <v>535.4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1968.44</v>
      </c>
      <c r="D12" s="7">
        <v>21860.38</v>
      </c>
      <c r="E12" s="7">
        <v>10908.05</v>
      </c>
      <c r="F12" s="7">
        <f>C12+D12-E12</f>
        <v>12920.77</v>
      </c>
    </row>
    <row r="13" spans="2:6" ht="11.25">
      <c r="B13" s="5" t="s">
        <v>10</v>
      </c>
      <c r="C13" s="7">
        <v>4639.41</v>
      </c>
      <c r="D13" s="7">
        <v>57134.57</v>
      </c>
      <c r="E13" s="7">
        <v>27602.2</v>
      </c>
      <c r="F13" s="7">
        <f>C13+D13-E13</f>
        <v>34171.78</v>
      </c>
    </row>
    <row r="14" spans="2:6" ht="11.25">
      <c r="B14" s="10" t="s">
        <v>11</v>
      </c>
      <c r="C14" s="22">
        <f>C12+C13</f>
        <v>6607.85</v>
      </c>
      <c r="D14" s="22">
        <f>D12+D13</f>
        <v>78994.95</v>
      </c>
      <c r="E14" s="22">
        <f>SUM(E12:E13)</f>
        <v>38510.25</v>
      </c>
      <c r="F14" s="22">
        <f>F12+F13</f>
        <v>47092.55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20376.93</v>
      </c>
      <c r="D19" s="20">
        <f>D20+D21+D20</f>
        <v>115825.47</v>
      </c>
      <c r="E19" s="20">
        <f>E20+E21+E20</f>
        <v>78370.35</v>
      </c>
      <c r="F19" s="20">
        <f>F20+F21+F20</f>
        <v>57832.04999999999</v>
      </c>
      <c r="G19" s="24">
        <f>E19/D19*100</f>
        <v>67.66244937318191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20376.93</v>
      </c>
      <c r="D21" s="7">
        <v>115825.47</v>
      </c>
      <c r="E21" s="7">
        <v>78370.35</v>
      </c>
      <c r="F21" s="7">
        <f>C21+D21-E21</f>
        <v>57832.04999999999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-2174.36</v>
      </c>
      <c r="D26" s="34">
        <f>D27+D28+D29+D30+D31+D32+D33+D34+D35+D36</f>
        <v>114272.75</v>
      </c>
      <c r="E26" s="34">
        <f>E19</f>
        <v>78370.35</v>
      </c>
      <c r="F26" s="34">
        <f>C26+E26-D26</f>
        <v>-38076.759999999995</v>
      </c>
    </row>
    <row r="27" spans="1:8" ht="21.75" customHeight="1">
      <c r="A27"/>
      <c r="B27" s="14" t="s">
        <v>38</v>
      </c>
      <c r="C27" s="7"/>
      <c r="D27" s="7">
        <f>746+752+12530.11</f>
        <v>14028.11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9" ht="11.25">
      <c r="B29" s="5" t="s">
        <v>22</v>
      </c>
      <c r="C29" s="7"/>
      <c r="D29" s="7">
        <v>26407.58</v>
      </c>
      <c r="E29" s="5"/>
      <c r="F29" s="5"/>
      <c r="I29">
        <f>27687-14428</f>
        <v>13259</v>
      </c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422+937+11571+13997.69</f>
        <v>26927.690000000002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13259+6252.29-4000</f>
        <v>15511.29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3662.65+4000</f>
        <v>7662.65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23735.429999999997</v>
      </c>
      <c r="E36" s="9"/>
      <c r="F36" s="9"/>
      <c r="G36"/>
      <c r="H36"/>
    </row>
    <row r="37" spans="2:6" ht="11.25">
      <c r="B37" s="15" t="s">
        <v>37</v>
      </c>
      <c r="C37" s="7"/>
      <c r="D37" s="7">
        <v>18339.18</v>
      </c>
      <c r="E37" s="5"/>
      <c r="F37" s="5"/>
    </row>
    <row r="38" spans="1:8" ht="32.25" customHeight="1">
      <c r="A38"/>
      <c r="B38" s="16" t="s">
        <v>27</v>
      </c>
      <c r="C38" s="25"/>
      <c r="D38" s="25">
        <v>3494.49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1901.76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2017-03-17T06:15:14Z</dcterms:modified>
  <cp:category/>
  <cp:version/>
  <cp:contentType/>
  <cp:contentStatus/>
  <cp:revision>1</cp:revision>
</cp:coreProperties>
</file>