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<sst xmlns="http://schemas.openxmlformats.org/spreadsheetml/2006/main" count="62" uniqueCount="54">
  <si>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</si>
  <si>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</si>
  <si>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</si>
  <si>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</si>
  <si>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</si>
  <si>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</si>
  <si>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</si>
  <si>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</si>
  <si>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</si>
  <si>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</si>
  <si>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</si>
  <si>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</si>
  <si>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</si>
  <si>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</si>
  <si>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</si>
  <si>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</si>
  <si>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</si>
  <si>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</si>
  <si>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</si>
  <si>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</si>
  <si>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</si>
  <si>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</si>
  <si>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</si>
  <si>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</si>
  <si>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</si>
  <si>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</si>
  <si>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</si>
  <si>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</si>
  <si>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</si>
  <si>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</si>
  <si>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</si>
  <si>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</si>
  <si>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</si>
  <si>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</si>
  <si>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</si>
  <si>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</si>
  <si>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</si>
  <si>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</si>
  <si>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</si>
  <si>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</si>
  <si>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</si>
  <si>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</si>
  <si>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</si>
  <si>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</si>
  <si>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</si>
  <si>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</si>
  <si>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</si>
  <si>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</si>
  <si>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</si>
  <si>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</si>
  <si>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</si>
  <si>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</si>
  <si>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</si>
  <si>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01.01.2018 - 31.12.2018 по адресу: 623270, Свердловская обл, Дегтярск г, Калинина д. № 66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</si>
</sst>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P52"/>
  <sheetViews>
    <sheetView tabSelected="1" zoomScalePageLayoutView="0" workbookViewId="0" topLeftCell="A1">
      <selection activeCell="F59" sqref="F5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5092.9</v>
      </c>
    </row>
    <row r="7" spans="1:4" ht="11.25">
      <c r="A7" s="4"/>
      <c r="B7" s="5" t="s">
        <v>5</v>
      </c>
      <c r="C7" s="6" t="s">
        <v>4</v>
      </c>
      <c r="D7" s="7">
        <v>4952.1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45776.76</v>
      </c>
      <c r="D12" s="7">
        <v>118360.85</v>
      </c>
      <c r="E12" s="7">
        <v>136903.88</v>
      </c>
      <c r="F12" s="7">
        <f>C12+D12-E12</f>
        <v>27233.73000000001</v>
      </c>
    </row>
    <row r="13" spans="2:6" ht="11.25">
      <c r="B13" s="5" t="s">
        <v>10</v>
      </c>
      <c r="C13" s="7">
        <v>65093.76</v>
      </c>
      <c r="D13" s="7">
        <v>188523.2</v>
      </c>
      <c r="E13" s="7">
        <v>215843.87</v>
      </c>
      <c r="F13" s="7">
        <f>C13+D13-E13</f>
        <v>37773.090000000026</v>
      </c>
    </row>
    <row r="14" spans="2:6" ht="11.25">
      <c r="B14" s="10" t="s">
        <v>11</v>
      </c>
      <c r="C14" s="22">
        <f>C12+C13</f>
        <v>110870.52</v>
      </c>
      <c r="D14" s="22">
        <f>D12+D13</f>
        <v>306884.05000000005</v>
      </c>
      <c r="E14" s="22">
        <f>SUM(E12:E13)</f>
        <v>352747.75</v>
      </c>
      <c r="F14" s="22">
        <f>F12+F13</f>
        <v>65006.820000000036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220159.26</v>
      </c>
      <c r="D19" s="20">
        <f>D20+D21+D22+D23</f>
        <v>988472.65</v>
      </c>
      <c r="E19" s="20">
        <f>E20+E21+E22+E23</f>
        <v>975747.74</v>
      </c>
      <c r="F19" s="20">
        <f>F20+F21+F22+F23</f>
        <v>232884.17000000016</v>
      </c>
      <c r="G19" s="24">
        <f>E19/D19*100</f>
        <v>98.71266949065307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220159.26</v>
      </c>
      <c r="D21" s="7">
        <v>988472.65</v>
      </c>
      <c r="E21" s="7">
        <v>975747.74</v>
      </c>
      <c r="F21" s="7">
        <f>C21+D21-E21</f>
        <v>232884.17000000016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52</v>
      </c>
      <c r="C23" s="23">
        <v>0</v>
      </c>
      <c r="D23" s="23">
        <v>0</v>
      </c>
      <c r="E23" s="23">
        <v>0</v>
      </c>
      <c r="F23" s="23">
        <f>C23+D23-E23</f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69521.58</v>
      </c>
      <c r="D27" s="34">
        <f>D28+D29+D30+D31+D32+D33+D34+D35+D36+D37+D41</f>
        <v>1001529.7899999999</v>
      </c>
      <c r="E27" s="34">
        <f>E19</f>
        <v>975747.74</v>
      </c>
      <c r="F27" s="34">
        <f>C27+E27-D27</f>
        <v>43739.53000000003</v>
      </c>
    </row>
    <row r="28" spans="1:13" ht="21.75" customHeight="1">
      <c r="A28"/>
      <c r="B28" s="14" t="s">
        <v>38</v>
      </c>
      <c r="C28" s="7"/>
      <c r="D28" s="7">
        <f>1839+1558.1+100428.59</f>
        <v>103825.69</v>
      </c>
      <c r="E28" s="9"/>
      <c r="F28" s="9"/>
      <c r="G28"/>
      <c r="H28"/>
      <c r="M28" s="39"/>
    </row>
    <row r="29" spans="2:6" ht="13.5" customHeight="1">
      <c r="B29" s="32" t="s">
        <v>40</v>
      </c>
      <c r="C29" s="7"/>
      <c r="D29" s="7">
        <v>4626</v>
      </c>
      <c r="E29" s="5"/>
      <c r="F29" s="5"/>
    </row>
    <row r="30" spans="2:6" ht="11.25">
      <c r="B30" s="5" t="s">
        <v>22</v>
      </c>
      <c r="C30" s="7"/>
      <c r="D30" s="7">
        <v>138242.96</v>
      </c>
      <c r="E30" s="5"/>
      <c r="F30" s="5"/>
    </row>
    <row r="31" spans="1:13" ht="11.25" customHeight="1">
      <c r="A31"/>
      <c r="B31" s="14" t="s">
        <v>23</v>
      </c>
      <c r="C31" s="7"/>
      <c r="D31" s="7"/>
      <c r="E31" s="9"/>
      <c r="F31" s="9"/>
      <c r="G31"/>
      <c r="H31"/>
      <c r="M31" s="39"/>
    </row>
    <row r="32" spans="1:8" ht="11.25" customHeight="1">
      <c r="A32"/>
      <c r="B32" s="14" t="s">
        <v>24</v>
      </c>
      <c r="C32" s="7"/>
      <c r="D32" s="7">
        <v>42169.77</v>
      </c>
      <c r="E32" s="9"/>
      <c r="F32" s="9"/>
      <c r="G32"/>
      <c r="H32"/>
    </row>
    <row r="33" spans="1:16" ht="20.25" customHeight="1">
      <c r="A33"/>
      <c r="B33" s="14" t="s">
        <v>31</v>
      </c>
      <c r="C33" s="7"/>
      <c r="D33" s="7">
        <f>104009.67+9000</f>
        <v>113009.67</v>
      </c>
      <c r="E33" s="9"/>
      <c r="F33" s="9"/>
      <c r="G33"/>
      <c r="H33"/>
      <c r="P33" s="39"/>
    </row>
    <row r="34" spans="1:16" ht="32.25" customHeight="1">
      <c r="A34"/>
      <c r="B34" s="14" t="s">
        <v>25</v>
      </c>
      <c r="C34" s="7"/>
      <c r="D34" s="7">
        <f>5175+4800</f>
        <v>9975</v>
      </c>
      <c r="E34" s="9"/>
      <c r="F34" s="9"/>
      <c r="G34"/>
      <c r="H34"/>
      <c r="P34" s="39"/>
    </row>
    <row r="35" spans="1:8" ht="21.75" customHeight="1">
      <c r="A35"/>
      <c r="B35" s="14" t="s">
        <v>33</v>
      </c>
      <c r="C35" s="7"/>
      <c r="D35" s="7">
        <f>42293+9350+998+36217+20088+40000</f>
        <v>148946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39655.37+32418.62</f>
        <v>72073.99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240478.33000000002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174604.51</v>
      </c>
      <c r="E38" s="5"/>
      <c r="F38" s="5"/>
    </row>
    <row r="39" spans="1:8" ht="32.25" customHeight="1">
      <c r="A39"/>
      <c r="B39" s="16" t="s">
        <v>27</v>
      </c>
      <c r="C39" s="25"/>
      <c r="D39" s="25">
        <v>47966.71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17907.11</v>
      </c>
      <c r="E40" s="9"/>
      <c r="F40" s="9"/>
      <c r="G40"/>
      <c r="H40"/>
    </row>
    <row r="41" spans="1:8" ht="22.5" customHeight="1">
      <c r="A41"/>
      <c r="B41" s="16" t="s">
        <v>44</v>
      </c>
      <c r="C41" s="7"/>
      <c r="D41" s="7">
        <f>D42+D43+D44+D45</f>
        <v>128182.38</v>
      </c>
      <c r="E41" s="9"/>
      <c r="F41" s="9"/>
      <c r="G41"/>
      <c r="H41"/>
    </row>
    <row r="42" spans="1:8" ht="11.25" customHeight="1">
      <c r="A42"/>
      <c r="B42" s="16" t="s">
        <v>45</v>
      </c>
      <c r="C42" s="7"/>
      <c r="D42" s="7">
        <v>6032.1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7553.51</v>
      </c>
      <c r="E43" s="9"/>
      <c r="F43" s="9"/>
      <c r="G43"/>
      <c r="H43"/>
    </row>
    <row r="44" spans="2:6" ht="11.25">
      <c r="B44" s="16" t="s">
        <v>47</v>
      </c>
      <c r="C44" s="7"/>
      <c r="D44" s="7">
        <f>4131.62+11497.24</f>
        <v>15628.86</v>
      </c>
      <c r="E44" s="9"/>
      <c r="F44" s="9"/>
    </row>
    <row r="45" spans="2:6" ht="11.25">
      <c r="B45" s="16" t="s">
        <v>48</v>
      </c>
      <c r="C45" s="7"/>
      <c r="D45" s="7">
        <v>98967.91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49</v>
      </c>
      <c r="C47" s="43"/>
      <c r="D47" s="43"/>
      <c r="E47" s="43"/>
      <c r="F47" s="43"/>
    </row>
    <row r="48" spans="2:6" ht="11.25">
      <c r="B48" s="36" t="s">
        <v>20</v>
      </c>
      <c r="C48" s="37" t="s">
        <v>50</v>
      </c>
      <c r="D48" s="37" t="s">
        <v>32</v>
      </c>
      <c r="E48" s="37" t="s">
        <v>21</v>
      </c>
      <c r="F48" s="35"/>
    </row>
    <row r="49" spans="2:6" ht="11.25">
      <c r="B49" s="16" t="s">
        <v>51</v>
      </c>
      <c r="C49" s="7">
        <v>27615.83</v>
      </c>
      <c r="D49" s="7">
        <v>14925.47</v>
      </c>
      <c r="E49" s="7">
        <f>C49*0.35</f>
        <v>9665.5405</v>
      </c>
      <c r="F49"/>
    </row>
    <row r="50" spans="2:6" ht="11.25">
      <c r="B50" s="38" t="s">
        <v>52</v>
      </c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2019-03-25T05:29:39Z</dcterms:modified>
  <cp:category/>
  <cp:version/>
  <cp:contentType/>
  <cp:contentStatus/>
  <cp:revision>1</cp:revision>
</cp:coreProperties>
</file>