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<sst xmlns="http://schemas.openxmlformats.org/spreadsheetml/2006/main" count="61" uniqueCount="54">
  <si>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</si>
  <si>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</si>
  <si>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</si>
  <si>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</si>
  <si>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</si>
  <si>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</si>
  <si>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</si>
  <si>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</si>
  <si>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</si>
  <si>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</si>
  <si>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</si>
  <si>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</si>
  <si>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</si>
  <si>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</si>
  <si>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</si>
  <si>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</si>
  <si>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</si>
  <si>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</si>
  <si>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</si>
  <si>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</si>
  <si>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</si>
  <si>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</si>
  <si>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</si>
  <si>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</si>
  <si>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</si>
  <si>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</si>
  <si>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</si>
  <si>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</si>
  <si>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</si>
  <si>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</si>
  <si>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</si>
  <si>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</si>
  <si>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</si>
  <si>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</si>
  <si>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</si>
  <si>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</si>
  <si>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</si>
  <si>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</si>
  <si>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</si>
  <si>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</si>
  <si>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</si>
  <si>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</si>
  <si>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</si>
  <si>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</si>
  <si>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</si>
  <si>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</si>
  <si>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</si>
  <si>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</si>
  <si>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</si>
  <si>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</si>
  <si>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</si>
  <si>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</si>
  <si>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</si>
  <si>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Гагарина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</si>
</sst>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1"/>
  <sheetViews>
    <sheetView tabSelected="1" zoomScalePageLayoutView="0" workbookViewId="0" topLeftCell="A1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1" t="s">
        <v>53</v>
      </c>
      <c r="C2" s="41"/>
      <c r="D2" s="41"/>
      <c r="E2" s="41"/>
      <c r="F2" s="41"/>
      <c r="G2" s="41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4225.8</v>
      </c>
    </row>
    <row r="7" spans="1:4" ht="11.25">
      <c r="A7" s="4"/>
      <c r="B7" s="5" t="s">
        <v>5</v>
      </c>
      <c r="C7" s="6" t="s">
        <v>4</v>
      </c>
      <c r="D7" s="7">
        <v>3953.8</v>
      </c>
    </row>
    <row r="9" spans="1:8" ht="12.75" customHeight="1">
      <c r="A9"/>
      <c r="B9" s="42" t="s">
        <v>6</v>
      </c>
      <c r="C9" s="42"/>
      <c r="D9" s="42"/>
      <c r="E9" s="42"/>
      <c r="F9" s="42"/>
      <c r="G9" s="42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17141.3</v>
      </c>
      <c r="D12" s="7">
        <v>89346.66</v>
      </c>
      <c r="E12" s="7">
        <v>104190.21</v>
      </c>
      <c r="F12" s="7">
        <f>C12+D12-E12</f>
        <v>2297.75</v>
      </c>
    </row>
    <row r="13" spans="2:6" ht="11.25">
      <c r="B13" s="5" t="s">
        <v>10</v>
      </c>
      <c r="C13" s="7">
        <v>41098.33</v>
      </c>
      <c r="D13" s="7">
        <v>200221.17</v>
      </c>
      <c r="E13" s="7">
        <v>234043.58</v>
      </c>
      <c r="F13" s="7">
        <f>C13+D13-E13</f>
        <v>7275.920000000013</v>
      </c>
    </row>
    <row r="14" spans="2:6" ht="11.25">
      <c r="B14" s="10" t="s">
        <v>11</v>
      </c>
      <c r="C14" s="22">
        <f>C12+C13</f>
        <v>58239.630000000005</v>
      </c>
      <c r="D14" s="22">
        <f>D12+D13</f>
        <v>289567.83</v>
      </c>
      <c r="E14" s="22">
        <f>SUM(E12:E13)</f>
        <v>338233.79</v>
      </c>
      <c r="F14" s="22">
        <f>F12+F13</f>
        <v>9573.670000000013</v>
      </c>
    </row>
    <row r="16" spans="1:8" ht="24.75" customHeight="1">
      <c r="A16"/>
      <c r="B16" s="42" t="s">
        <v>12</v>
      </c>
      <c r="C16" s="42"/>
      <c r="D16" s="42"/>
      <c r="E16" s="42"/>
      <c r="F16" s="42"/>
      <c r="G16" s="42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108300.23</v>
      </c>
      <c r="D19" s="20">
        <f>D20+D21+D22+D23</f>
        <v>795823.57</v>
      </c>
      <c r="E19" s="20">
        <f>E20+E21+E22+E23</f>
        <v>808908.0599999999</v>
      </c>
      <c r="F19" s="20">
        <f>F20+F21+F22+F23</f>
        <v>95215.74000000005</v>
      </c>
      <c r="G19" s="24">
        <f>E19/D19*100</f>
        <v>101.64414456837463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106082.69</v>
      </c>
      <c r="D21" s="7">
        <v>795823.57</v>
      </c>
      <c r="E21" s="7">
        <v>807517.84</v>
      </c>
      <c r="F21" s="7">
        <f>C21+D21-E21</f>
        <v>94388.42000000004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44</v>
      </c>
      <c r="C23" s="7">
        <v>2217.54</v>
      </c>
      <c r="D23" s="7">
        <v>0</v>
      </c>
      <c r="E23" s="7">
        <v>1390.22</v>
      </c>
      <c r="F23" s="7">
        <f>C23+D23-E23</f>
        <v>827.3199999999999</v>
      </c>
      <c r="G23" s="9"/>
      <c r="H23"/>
    </row>
    <row r="24" ht="11.25">
      <c r="B24" s="35"/>
    </row>
    <row r="25" spans="2:7" ht="12.75">
      <c r="B25" s="43" t="s">
        <v>19</v>
      </c>
      <c r="C25" s="43"/>
      <c r="D25" s="43"/>
      <c r="E25" s="43"/>
      <c r="F25" s="43"/>
      <c r="G25" s="43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0"/>
    </row>
    <row r="27" spans="2:6" ht="11.25">
      <c r="B27" s="30"/>
      <c r="C27" s="34">
        <v>-3008.2</v>
      </c>
      <c r="D27" s="34">
        <f>D28+D29+D30+D31+D32+D33+D34+D35+D36+D37+D41</f>
        <v>952928.06</v>
      </c>
      <c r="E27" s="34">
        <f>E19</f>
        <v>808908.0599999999</v>
      </c>
      <c r="F27" s="34">
        <f>C27+E27-D27</f>
        <v>-147028.20000000007</v>
      </c>
    </row>
    <row r="28" spans="1:8" ht="21.75" customHeight="1">
      <c r="A28"/>
      <c r="B28" s="14" t="s">
        <v>38</v>
      </c>
      <c r="C28" s="7"/>
      <c r="D28" s="7">
        <f>80183.06+31236.6+8913+10300+2400</f>
        <v>133032.66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1235</v>
      </c>
      <c r="E29" s="5"/>
      <c r="F29" s="5"/>
    </row>
    <row r="30" spans="2:6" ht="11.25">
      <c r="B30" s="5" t="s">
        <v>22</v>
      </c>
      <c r="C30" s="7"/>
      <c r="D30" s="7">
        <v>124968.73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14049.6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6133.9+12929</f>
        <v>19062.9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60734+3431+48102+22804</f>
        <v>135071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32903.78+16202</f>
        <v>49105.78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194740.75</v>
      </c>
      <c r="E37" s="9"/>
      <c r="F37" s="9"/>
      <c r="G37"/>
      <c r="H37"/>
    </row>
    <row r="38" spans="2:6" ht="11.25">
      <c r="B38" s="15" t="s">
        <v>37</v>
      </c>
      <c r="C38" s="7"/>
      <c r="D38" s="7">
        <v>145332.52</v>
      </c>
      <c r="E38" s="5"/>
      <c r="F38" s="5"/>
    </row>
    <row r="39" spans="1:8" ht="32.25" customHeight="1">
      <c r="A39"/>
      <c r="B39" s="16" t="s">
        <v>27</v>
      </c>
      <c r="C39" s="25"/>
      <c r="D39" s="25">
        <v>35005.51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14402.72</v>
      </c>
      <c r="E40" s="9"/>
      <c r="F40" s="9"/>
      <c r="G40"/>
      <c r="H40"/>
    </row>
    <row r="41" spans="1:8" ht="11.25" customHeight="1">
      <c r="A41"/>
      <c r="B41" s="16" t="s">
        <v>47</v>
      </c>
      <c r="C41" s="7"/>
      <c r="D41" s="7">
        <f>D42+D43+D44+D45</f>
        <v>107661.64</v>
      </c>
      <c r="E41" s="9"/>
      <c r="F41" s="9"/>
      <c r="G41"/>
      <c r="H41"/>
    </row>
    <row r="42" spans="1:8" ht="11.25" customHeight="1">
      <c r="A42"/>
      <c r="B42" s="16" t="s">
        <v>48</v>
      </c>
      <c r="C42" s="7"/>
      <c r="D42" s="7">
        <v>3196.25</v>
      </c>
      <c r="E42" s="9"/>
      <c r="F42" s="9"/>
      <c r="G42"/>
      <c r="H42"/>
    </row>
    <row r="43" spans="1:8" ht="11.25" customHeight="1">
      <c r="A43"/>
      <c r="B43" s="16" t="s">
        <v>49</v>
      </c>
      <c r="C43" s="7"/>
      <c r="D43" s="7">
        <v>6201.9</v>
      </c>
      <c r="E43" s="9"/>
      <c r="F43" s="9"/>
      <c r="G43"/>
      <c r="H43"/>
    </row>
    <row r="44" spans="2:6" ht="11.25">
      <c r="B44" s="16" t="s">
        <v>50</v>
      </c>
      <c r="C44" s="7"/>
      <c r="D44" s="7">
        <v>0</v>
      </c>
      <c r="E44" s="9"/>
      <c r="F44" s="9"/>
    </row>
    <row r="45" spans="2:6" ht="11.25">
      <c r="B45" s="16" t="s">
        <v>51</v>
      </c>
      <c r="C45" s="7"/>
      <c r="D45" s="7">
        <v>98263.49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4" t="s">
        <v>45</v>
      </c>
      <c r="C47" s="44"/>
      <c r="D47" s="44"/>
      <c r="E47" s="44"/>
      <c r="F47" s="44"/>
    </row>
    <row r="48" spans="2:6" ht="11.25">
      <c r="B48" s="38" t="s">
        <v>20</v>
      </c>
      <c r="C48" s="39" t="s">
        <v>46</v>
      </c>
      <c r="D48" s="39" t="s">
        <v>32</v>
      </c>
      <c r="E48" s="39" t="s">
        <v>21</v>
      </c>
      <c r="F48" s="37"/>
    </row>
    <row r="49" spans="2:6" ht="11.25">
      <c r="B49" s="16" t="s">
        <v>52</v>
      </c>
      <c r="C49" s="7">
        <v>-22377.52</v>
      </c>
      <c r="D49" s="7">
        <v>85181.26</v>
      </c>
      <c r="E49" s="7">
        <f>D49*0.35</f>
        <v>29813.440999999995</v>
      </c>
      <c r="F49"/>
    </row>
    <row r="51" spans="2:4" ht="12">
      <c r="B51" s="17" t="s">
        <v>29</v>
      </c>
      <c r="C51" s="18"/>
      <c r="D51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2017-03-13T09:13:20Z</cp:lastPrinted>
  <dcterms:created xsi:type="dcterms:W3CDTF">2017-02-17T04:02:19Z</dcterms:created>
  <dcterms:modified xsi:type="dcterms:W3CDTF">2019-03-25T05:01:33Z</dcterms:modified>
  <cp:category/>
  <cp:version/>
  <cp:contentType/>
  <cp:contentStatus/>
  <cp:revision>1</cp:revision>
</cp:coreProperties>
</file>