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<sst xmlns="http://schemas.openxmlformats.org/spreadsheetml/2006/main" count="49" uniqueCount="45">
  <si>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</si>
  <si>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</si>
  <si>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</si>
  <si>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</si>
  <si>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</si>
  <si>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</si>
  <si>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</si>
  <si>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</si>
  <si>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</si>
  <si>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</si>
  <si>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</si>
  <si>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</si>
  <si>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</si>
  <si>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</si>
  <si>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</si>
  <si>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</si>
  <si>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</si>
  <si>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</si>
  <si>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</si>
  <si>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</si>
  <si>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</si>
  <si>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</si>
  <si>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</si>
  <si>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</si>
  <si>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</si>
  <si>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</si>
  <si>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</si>
  <si>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</si>
  <si>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</si>
  <si>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</si>
  <si>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</si>
  <si>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</si>
  <si>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</si>
  <si>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</si>
  <si>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</si>
  <si>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</si>
  <si>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</si>
  <si>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</si>
  <si>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</si>
  <si>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</si>
  <si>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</si>
  <si>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</si>
  <si>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</si>
  <si>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</si>
  <si>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Куйбышева д. № 9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</si>
</sst>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44"/>
  <sheetViews>
    <sheetView tabSelected="1" zoomScalePageLayoutView="0" workbookViewId="0" topLeftCell="A1">
      <selection activeCell="D34" sqref="D3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560.8</v>
      </c>
    </row>
    <row r="7" spans="1:4" ht="11.25">
      <c r="A7" s="4"/>
      <c r="B7" s="5" t="s">
        <v>5</v>
      </c>
      <c r="C7" s="6" t="s">
        <v>4</v>
      </c>
      <c r="D7" s="7">
        <v>560.8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2750.38</v>
      </c>
      <c r="D12" s="7">
        <v>17351.99</v>
      </c>
      <c r="E12" s="7">
        <v>12871.89</v>
      </c>
      <c r="F12" s="7">
        <f>C12+D12-E12</f>
        <v>7230.480000000003</v>
      </c>
    </row>
    <row r="13" spans="2:6" ht="11.25">
      <c r="B13" s="5" t="s">
        <v>10</v>
      </c>
      <c r="C13" s="7">
        <v>6313.28</v>
      </c>
      <c r="D13" s="7">
        <v>45661.97</v>
      </c>
      <c r="E13" s="7">
        <v>33042.15</v>
      </c>
      <c r="F13" s="7">
        <f>C13+D13-E13</f>
        <v>18933.1</v>
      </c>
    </row>
    <row r="14" spans="2:6" ht="11.25">
      <c r="B14" s="10" t="s">
        <v>11</v>
      </c>
      <c r="C14" s="22">
        <f>C12+C13</f>
        <v>9063.66</v>
      </c>
      <c r="D14" s="22">
        <f>D12+D13</f>
        <v>63013.96000000001</v>
      </c>
      <c r="E14" s="22">
        <f>SUM(E12:E13)</f>
        <v>45914.04</v>
      </c>
      <c r="F14" s="22">
        <f>F12+F13</f>
        <v>26163.58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17010.82</v>
      </c>
      <c r="D19" s="20">
        <f>D20+D21+D20</f>
        <v>106237.24</v>
      </c>
      <c r="E19" s="20">
        <f>E20+E21+E20</f>
        <v>96832.52</v>
      </c>
      <c r="F19" s="20">
        <f>F20+F21+F20</f>
        <v>26415.539999999994</v>
      </c>
      <c r="G19" s="24">
        <f>E19/D19*100</f>
        <v>91.14743568262881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17010.82</v>
      </c>
      <c r="D21" s="7">
        <v>106237.24</v>
      </c>
      <c r="E21" s="7">
        <v>96832.52</v>
      </c>
      <c r="F21" s="7">
        <f>C21+D21-E21</f>
        <v>26415.539999999994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12986.9</v>
      </c>
      <c r="D26" s="34">
        <f>D27+D28+D29+D30+D31+D32+D33+D34+D35+D36</f>
        <v>98272.51999999999</v>
      </c>
      <c r="E26" s="34">
        <f>E19</f>
        <v>96832.52</v>
      </c>
      <c r="F26" s="34">
        <f>C26+E26-D26</f>
        <v>11546.900000000009</v>
      </c>
    </row>
    <row r="27" spans="1:8" ht="21.75" customHeight="1">
      <c r="A27"/>
      <c r="B27" s="14" t="s">
        <v>38</v>
      </c>
      <c r="C27" s="7"/>
      <c r="D27" s="7">
        <v>12236.19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16759.63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9" ht="32.25" customHeight="1">
      <c r="A33"/>
      <c r="B33" s="14" t="s">
        <v>25</v>
      </c>
      <c r="C33" s="7"/>
      <c r="D33" s="7">
        <f>687+886+511+12000</f>
        <v>14084</v>
      </c>
      <c r="E33" s="9"/>
      <c r="F33" s="9"/>
      <c r="G33"/>
      <c r="H33"/>
      <c r="I33">
        <f>8269-2084</f>
        <v>6185</v>
      </c>
    </row>
    <row r="34" spans="1:8" ht="21.75" customHeight="1">
      <c r="A34"/>
      <c r="B34" s="14" t="s">
        <v>33</v>
      </c>
      <c r="C34" s="7"/>
      <c r="D34" s="7">
        <f>6185+8872.29+6333.93</f>
        <v>21391.22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3835.87+16499.55-12000</f>
        <v>8335.419999999998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25466.059999999998</v>
      </c>
      <c r="E36" s="9"/>
      <c r="F36" s="9"/>
      <c r="G36"/>
      <c r="H36"/>
    </row>
    <row r="37" spans="2:6" ht="11.25">
      <c r="B37" s="15" t="s">
        <v>37</v>
      </c>
      <c r="C37" s="7"/>
      <c r="D37" s="7">
        <v>19271.63</v>
      </c>
      <c r="E37" s="5"/>
      <c r="F37" s="5"/>
    </row>
    <row r="38" spans="1:8" ht="32.25" customHeight="1">
      <c r="A38"/>
      <c r="B38" s="16" t="s">
        <v>27</v>
      </c>
      <c r="C38" s="25"/>
      <c r="D38" s="25">
        <v>4267.83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1926.6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2017-03-18T06:23:33Z</dcterms:modified>
  <cp:category/>
  <cp:version/>
  <cp:contentType/>
  <cp:contentStatus/>
  <cp:revision>1</cp:revision>
</cp:coreProperties>
</file>