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<sst xmlns="http://schemas.openxmlformats.org/spreadsheetml/2006/main" count="61" uniqueCount="54">
  <si>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</si>
  <si>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</si>
  <si>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</si>
  <si>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</si>
  <si>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</si>
  <si>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</si>
  <si>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</si>
  <si>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</si>
  <si>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</si>
  <si>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</si>
  <si>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</si>
  <si>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</si>
  <si>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</si>
  <si>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</si>
  <si>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</si>
  <si>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</si>
  <si>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</si>
  <si>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</si>
  <si>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</si>
  <si>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</si>
  <si>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</si>
  <si>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</si>
  <si>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</si>
  <si>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</si>
  <si>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</si>
  <si>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</si>
  <si>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</si>
  <si>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</si>
  <si>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</si>
  <si>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</si>
  <si>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</si>
  <si>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</si>
  <si>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</si>
  <si>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</si>
  <si>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</si>
  <si>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</si>
  <si>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</si>
  <si>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</si>
  <si>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</si>
  <si>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</si>
  <si>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</si>
  <si>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</si>
  <si>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</si>
  <si>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</si>
  <si>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</si>
  <si>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</si>
  <si>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</si>
  <si>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</si>
  <si>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</si>
  <si>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</si>
  <si>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</si>
  <si>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</si>
  <si>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</si>
  <si>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Куйбышева д. № 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</si>
</sst>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N52"/>
  <sheetViews>
    <sheetView tabSelected="1" zoomScalePageLayoutView="0" workbookViewId="0" topLeftCell="A10">
      <selection activeCell="E35" sqref="E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590.9</v>
      </c>
    </row>
    <row r="7" spans="1:4" ht="11.25">
      <c r="A7" s="4"/>
      <c r="B7" s="5" t="s">
        <v>5</v>
      </c>
      <c r="C7" s="6" t="s">
        <v>4</v>
      </c>
      <c r="D7" s="7">
        <v>590.9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11495.7</v>
      </c>
      <c r="D12" s="7">
        <v>20527.84</v>
      </c>
      <c r="E12" s="7">
        <v>20062.79</v>
      </c>
      <c r="F12" s="7">
        <f>C12+D12-E12</f>
        <v>11960.75</v>
      </c>
    </row>
    <row r="13" spans="2:6" ht="11.25">
      <c r="B13" s="5" t="s">
        <v>10</v>
      </c>
      <c r="C13" s="7">
        <v>30630.05</v>
      </c>
      <c r="D13" s="7">
        <v>55662.67</v>
      </c>
      <c r="E13" s="7">
        <v>52646.87</v>
      </c>
      <c r="F13" s="7">
        <f>C13+D13-E13</f>
        <v>33645.85</v>
      </c>
    </row>
    <row r="14" spans="2:6" ht="11.25">
      <c r="B14" s="10" t="s">
        <v>11</v>
      </c>
      <c r="C14" s="22">
        <f>C12+C13</f>
        <v>42125.75</v>
      </c>
      <c r="D14" s="22">
        <f>D12+D13</f>
        <v>76190.51</v>
      </c>
      <c r="E14" s="22">
        <f>SUM(E12:E13)</f>
        <v>72709.66</v>
      </c>
      <c r="F14" s="22">
        <f>F12+F13</f>
        <v>45606.6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56824.44</v>
      </c>
      <c r="D19" s="20">
        <f>D20+D21+D22+D23</f>
        <v>123268.76</v>
      </c>
      <c r="E19" s="20">
        <f>E20+E21+E22+E23</f>
        <v>124956.38</v>
      </c>
      <c r="F19" s="20">
        <f>F20+F21+F22+F23</f>
        <v>55136.82000000001</v>
      </c>
      <c r="G19" s="24">
        <f>E19/D19*100</f>
        <v>101.36905733455906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56824.44</v>
      </c>
      <c r="D21" s="7">
        <v>123268.76</v>
      </c>
      <c r="E21" s="7">
        <v>124956.38</v>
      </c>
      <c r="F21" s="7">
        <f>C21+D21-E21</f>
        <v>55136.82000000001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14" ht="11.25">
      <c r="B27" s="30"/>
      <c r="C27" s="34">
        <v>10733.76</v>
      </c>
      <c r="D27" s="34">
        <f>D28+D29+D30+D31+D32+D33+D34+D35+D36+D37+D41</f>
        <v>106680.04000000001</v>
      </c>
      <c r="E27" s="34">
        <f>E19</f>
        <v>124956.38</v>
      </c>
      <c r="F27" s="34">
        <f>C27+E27-D27</f>
        <v>29010.100000000006</v>
      </c>
      <c r="N27" s="43"/>
    </row>
    <row r="28" spans="1:8" ht="21.75" customHeight="1">
      <c r="A28"/>
      <c r="B28" s="14" t="s">
        <v>38</v>
      </c>
      <c r="C28" s="7"/>
      <c r="D28" s="7">
        <f>11983.45</f>
        <v>11983.45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f>21852.84-3000</f>
        <v>18852.84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12827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12027+2431+3000+2000</f>
        <v>19458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4600.98+1829.95</f>
        <v>6430.929999999999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28367.89</v>
      </c>
      <c r="E37" s="9"/>
      <c r="F37" s="9"/>
      <c r="G37"/>
      <c r="H37"/>
    </row>
    <row r="38" spans="2:6" ht="11.25">
      <c r="B38" s="15" t="s">
        <v>37</v>
      </c>
      <c r="C38" s="7"/>
      <c r="D38" s="7">
        <v>20199.29</v>
      </c>
      <c r="E38" s="5"/>
      <c r="F38" s="5"/>
    </row>
    <row r="39" spans="1:8" ht="32.25" customHeight="1">
      <c r="A39"/>
      <c r="B39" s="16" t="s">
        <v>27</v>
      </c>
      <c r="C39" s="25"/>
      <c r="D39" s="25">
        <v>6031.86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2136.74</v>
      </c>
      <c r="E40" s="9"/>
      <c r="F40" s="9"/>
      <c r="G40"/>
      <c r="H40"/>
    </row>
    <row r="41" spans="1:8" ht="21.75" customHeight="1">
      <c r="A41"/>
      <c r="B41" s="16" t="s">
        <v>45</v>
      </c>
      <c r="C41" s="7"/>
      <c r="D41" s="7">
        <f>D42+D43+D44+D45</f>
        <v>8759.93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591.12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1146.41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7022.4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2019-03-19T05:45:30Z</dcterms:modified>
  <cp:category/>
  <cp:version/>
  <cp:contentType/>
  <cp:contentStatus/>
  <cp:revision>1</cp:revision>
</cp:coreProperties>
</file>