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<sst xmlns="http://schemas.openxmlformats.org/spreadsheetml/2006/main" count="61" uniqueCount="54">
  <si>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</si>
  <si>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</si>
  <si>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</si>
  <si>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</si>
  <si>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</si>
  <si>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</si>
  <si>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</si>
  <si>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</si>
  <si>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</si>
  <si>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</si>
  <si>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</si>
  <si>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</si>
  <si>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</si>
  <si>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</si>
  <si>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</si>
  <si>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</si>
  <si>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</si>
  <si>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</si>
  <si>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</si>
  <si>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</si>
  <si>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</si>
  <si>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</si>
  <si>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</si>
  <si>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</si>
  <si>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</si>
  <si>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</si>
  <si>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</si>
  <si>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</si>
  <si>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</si>
  <si>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</si>
  <si>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</si>
  <si>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</si>
  <si>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</si>
  <si>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</si>
  <si>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</si>
  <si>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</si>
  <si>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</si>
  <si>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</si>
  <si>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</si>
  <si>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</si>
  <si>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</si>
  <si>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</si>
  <si>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</si>
  <si>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</si>
  <si>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</si>
  <si>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</si>
  <si>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</si>
  <si>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</si>
  <si>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</si>
  <si>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</si>
  <si>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</si>
  <si>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</si>
  <si>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</si>
  <si>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Калинина д. № 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</si>
</sst>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N52"/>
  <sheetViews>
    <sheetView tabSelected="1" zoomScalePageLayoutView="0" workbookViewId="0" topLeftCell="A1">
      <selection activeCell="D33" sqref="D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3322.4</v>
      </c>
    </row>
    <row r="7" spans="1:4" ht="11.25">
      <c r="A7" s="4"/>
      <c r="B7" s="5" t="s">
        <v>5</v>
      </c>
      <c r="C7" s="6" t="s">
        <v>4</v>
      </c>
      <c r="D7" s="7">
        <v>3115.6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48452.64</v>
      </c>
      <c r="D12" s="7">
        <v>102399.17</v>
      </c>
      <c r="E12" s="7">
        <v>119246.69</v>
      </c>
      <c r="F12" s="7">
        <f>C12+D12-E12</f>
        <v>31605.119999999995</v>
      </c>
    </row>
    <row r="13" spans="2:6" ht="11.25">
      <c r="B13" s="5" t="s">
        <v>10</v>
      </c>
      <c r="C13" s="7">
        <v>119140.7</v>
      </c>
      <c r="D13" s="7">
        <v>240404.17</v>
      </c>
      <c r="E13" s="7">
        <v>275299.64</v>
      </c>
      <c r="F13" s="7">
        <f>C13+D13-E13</f>
        <v>84245.22999999998</v>
      </c>
    </row>
    <row r="14" spans="2:6" ht="11.25">
      <c r="B14" s="10" t="s">
        <v>11</v>
      </c>
      <c r="C14" s="22">
        <f>C12+C13</f>
        <v>167593.34</v>
      </c>
      <c r="D14" s="22">
        <f>D12+D13</f>
        <v>342803.34</v>
      </c>
      <c r="E14" s="22">
        <f>SUM(E12:E13)</f>
        <v>394546.33</v>
      </c>
      <c r="F14" s="22">
        <f>F12+F13</f>
        <v>115850.34999999998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163484.92</v>
      </c>
      <c r="D19" s="20">
        <f>D20+D21+D22+D23</f>
        <v>615928.42</v>
      </c>
      <c r="E19" s="20">
        <f>E20+E21+E22+E23</f>
        <v>603515.73</v>
      </c>
      <c r="F19" s="20">
        <f>F20+F21+F22+F23</f>
        <v>175897.6100000001</v>
      </c>
      <c r="G19" s="24">
        <f>E19/D19*100</f>
        <v>97.98471874377869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163484.92</v>
      </c>
      <c r="D21" s="7">
        <v>615928.42</v>
      </c>
      <c r="E21" s="7">
        <v>603515.73</v>
      </c>
      <c r="F21" s="7">
        <f>C21+D21-E21</f>
        <v>175897.6100000001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14" ht="11.25">
      <c r="B27" s="30"/>
      <c r="C27" s="34">
        <v>49082.54</v>
      </c>
      <c r="D27" s="34">
        <f>D28+D29+D30+D31+D32+D33+D34+D35+D36+D37+D41</f>
        <v>634844.41</v>
      </c>
      <c r="E27" s="34">
        <f>E19</f>
        <v>603515.73</v>
      </c>
      <c r="F27" s="34">
        <f>C27+E27-D27</f>
        <v>17753.859999999986</v>
      </c>
      <c r="N27" s="39"/>
    </row>
    <row r="28" spans="1:8" ht="21.75" customHeight="1">
      <c r="A28"/>
      <c r="B28" s="14" t="s">
        <v>38</v>
      </c>
      <c r="C28" s="7"/>
      <c r="D28" s="7">
        <f>63184.37+2077.5</f>
        <v>65261.87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95492.35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10167.36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169597.85+950+9000</f>
        <v>179547.85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1747</f>
        <v>1747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11846+1870+9926+13028.34</f>
        <v>36670.34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25869.54</f>
        <v>25869.54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156043</v>
      </c>
      <c r="E37" s="9"/>
      <c r="F37" s="9"/>
      <c r="G37"/>
      <c r="H37"/>
    </row>
    <row r="38" spans="2:6" ht="11.25">
      <c r="B38" s="15" t="s">
        <v>37</v>
      </c>
      <c r="C38" s="7"/>
      <c r="D38" s="7">
        <v>114320.52</v>
      </c>
      <c r="E38" s="5"/>
      <c r="F38" s="5"/>
    </row>
    <row r="39" spans="1:8" ht="32.25" customHeight="1">
      <c r="A39"/>
      <c r="B39" s="16" t="s">
        <v>27</v>
      </c>
      <c r="C39" s="25"/>
      <c r="D39" s="25">
        <v>30456.28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11266.2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64045.1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2524.79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4914.95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56605.36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35325</v>
      </c>
      <c r="D49" s="7">
        <v>26516.17</v>
      </c>
      <c r="E49" s="7">
        <f>C49*0.35</f>
        <v>12363.75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2019-03-24T07:52:48Z</dcterms:modified>
  <cp:category/>
  <cp:version/>
  <cp:contentType/>
  <cp:contentStatus/>
  <cp:revision>1</cp:revision>
</cp:coreProperties>
</file>