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<sst xmlns="http://schemas.openxmlformats.org/spreadsheetml/2006/main" count="49" uniqueCount="45">
  <si>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</si>
  <si>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</si>
  <si>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</si>
  <si>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</si>
  <si>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</si>
  <si>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</si>
  <si>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</si>
  <si>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</si>
  <si>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</si>
  <si>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</si>
  <si>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</si>
  <si>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</si>
  <si>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</si>
  <si>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</si>
  <si>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</si>
  <si>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</si>
  <si>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</si>
  <si>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</si>
  <si>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</si>
  <si>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</si>
  <si>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</si>
  <si>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</si>
  <si>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</si>
  <si>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</si>
  <si>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</si>
  <si>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</si>
  <si>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</si>
  <si>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</si>
  <si>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</si>
  <si>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</si>
  <si>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</si>
  <si>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</si>
  <si>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</si>
  <si>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</si>
  <si>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</si>
  <si>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</si>
  <si>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</si>
  <si>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</si>
  <si>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</si>
  <si>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</si>
  <si>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</si>
  <si>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</si>
  <si>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</si>
  <si>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</si>
  <si>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Культуры д. № 14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</si>
</sst>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44"/>
  <sheetViews>
    <sheetView tabSelected="1" zoomScalePageLayoutView="0" workbookViewId="0" topLeftCell="A1">
      <selection activeCell="N26" sqref="N2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596</v>
      </c>
    </row>
    <row r="7" spans="1:4" ht="11.25">
      <c r="A7" s="4"/>
      <c r="B7" s="5" t="s">
        <v>5</v>
      </c>
      <c r="C7" s="6" t="s">
        <v>4</v>
      </c>
      <c r="D7" s="7">
        <v>596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2516.24</v>
      </c>
      <c r="D12" s="7">
        <v>12511.84</v>
      </c>
      <c r="E12" s="7">
        <v>6521.84</v>
      </c>
      <c r="F12" s="7">
        <f>C12+D12-E12</f>
        <v>8506.24</v>
      </c>
    </row>
    <row r="13" spans="2:6" ht="11.25">
      <c r="B13" s="5" t="s">
        <v>10</v>
      </c>
      <c r="C13" s="7">
        <v>5912.05</v>
      </c>
      <c r="D13" s="7">
        <v>33342.51</v>
      </c>
      <c r="E13" s="7">
        <v>16627.77</v>
      </c>
      <c r="F13" s="7">
        <f>C13+D13-E13</f>
        <v>22626.790000000005</v>
      </c>
    </row>
    <row r="14" spans="2:6" ht="11.25">
      <c r="B14" s="10" t="s">
        <v>11</v>
      </c>
      <c r="C14" s="22">
        <f>C12+C13</f>
        <v>8428.29</v>
      </c>
      <c r="D14" s="22">
        <f>D12+D13</f>
        <v>45854.350000000006</v>
      </c>
      <c r="E14" s="22">
        <f>SUM(E12:E13)</f>
        <v>23149.61</v>
      </c>
      <c r="F14" s="22">
        <f>F12+F13</f>
        <v>31133.030000000006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20668.53</v>
      </c>
      <c r="D19" s="20">
        <f>D20+D21+D20</f>
        <v>108632.97</v>
      </c>
      <c r="E19" s="20">
        <f>E20+E21+E20</f>
        <v>71785.34</v>
      </c>
      <c r="F19" s="20">
        <f>F20+F21+F20</f>
        <v>57516.16</v>
      </c>
      <c r="G19" s="24">
        <f>E19/D19*100</f>
        <v>66.0806199075658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20668.53</v>
      </c>
      <c r="D21" s="7">
        <v>108632.97</v>
      </c>
      <c r="E21" s="7">
        <v>71785.34</v>
      </c>
      <c r="F21" s="7">
        <f>C21+D21-E21</f>
        <v>57516.16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3718.83</v>
      </c>
      <c r="D26" s="34">
        <f>D27+D28+D29+D30+D31+D32+D33+D34+D35+D36</f>
        <v>125662.04</v>
      </c>
      <c r="E26" s="34">
        <f>E19</f>
        <v>71785.34</v>
      </c>
      <c r="F26" s="34">
        <f>C26+E26-D26</f>
        <v>-50157.869999999995</v>
      </c>
    </row>
    <row r="27" spans="1:8" ht="21.75" customHeight="1">
      <c r="A27"/>
      <c r="B27" s="14" t="s">
        <v>38</v>
      </c>
      <c r="C27" s="7"/>
      <c r="D27" s="7">
        <v>13946.38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11132.8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9" ht="32.25" customHeight="1">
      <c r="A33"/>
      <c r="B33" s="14" t="s">
        <v>25</v>
      </c>
      <c r="C33" s="7"/>
      <c r="D33" s="7">
        <f>33553+3307+4000</f>
        <v>40860</v>
      </c>
      <c r="E33" s="9"/>
      <c r="F33" s="9"/>
      <c r="G33"/>
      <c r="H33"/>
      <c r="I33">
        <f>60029-36860</f>
        <v>23169</v>
      </c>
    </row>
    <row r="34" spans="1:8" ht="21.75" customHeight="1">
      <c r="A34"/>
      <c r="B34" s="14" t="s">
        <v>33</v>
      </c>
      <c r="C34" s="7"/>
      <c r="D34" s="7">
        <f>23169+6958.98-4000</f>
        <v>26127.98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4076.63+4151.12</f>
        <v>8227.75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25367.13</v>
      </c>
      <c r="E36" s="9"/>
      <c r="F36" s="9"/>
      <c r="G36"/>
      <c r="H36"/>
    </row>
    <row r="37" spans="2:6" ht="11.25">
      <c r="B37" s="15" t="s">
        <v>37</v>
      </c>
      <c r="C37" s="7"/>
      <c r="D37" s="7">
        <v>20412.05</v>
      </c>
      <c r="E37" s="5"/>
      <c r="F37" s="5"/>
    </row>
    <row r="38" spans="1:8" ht="32.25" customHeight="1">
      <c r="A38"/>
      <c r="B38" s="16" t="s">
        <v>27</v>
      </c>
      <c r="C38" s="25"/>
      <c r="D38" s="25">
        <v>2838.36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2116.72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2017-03-18T07:33:37Z</dcterms:modified>
  <cp:category/>
  <cp:version/>
  <cp:contentType/>
  <cp:contentStatus/>
  <cp:revision>1</cp:revision>
</cp:coreProperties>
</file>