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<sst xmlns="http://schemas.openxmlformats.org/spreadsheetml/2006/main" count="61" uniqueCount="54">
  <si>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</si>
  <si>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</si>
  <si>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</si>
  <si>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</si>
  <si>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</si>
  <si>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</si>
  <si>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</si>
  <si>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</si>
  <si>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</si>
  <si>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</si>
  <si>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</si>
  <si>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</si>
  <si>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</si>
  <si>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</si>
  <si>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</si>
  <si>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</si>
  <si>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</si>
  <si>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</si>
  <si>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</si>
  <si>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</si>
  <si>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</si>
  <si>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</si>
  <si>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</si>
  <si>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</si>
  <si>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</si>
  <si>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</si>
  <si>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</si>
  <si>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</si>
  <si>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</si>
  <si>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</si>
  <si>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</si>
  <si>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</si>
  <si>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</si>
  <si>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</si>
  <si>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</si>
  <si>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</si>
  <si>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</si>
  <si>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</si>
  <si>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</si>
  <si>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</si>
  <si>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</si>
  <si>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</si>
  <si>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</si>
  <si>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</si>
  <si>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</si>
  <si>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</si>
  <si>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</si>
  <si>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</si>
  <si>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</si>
  <si>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</si>
  <si>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</si>
  <si>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</si>
  <si>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</si>
  <si>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Калинина д. № 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</si>
</sst>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25">
      <selection activeCell="D49" sqref="D4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1316.5</v>
      </c>
    </row>
    <row r="7" spans="1:4" ht="11.25">
      <c r="A7" s="4"/>
      <c r="B7" s="5" t="s">
        <v>5</v>
      </c>
      <c r="C7" s="6" t="s">
        <v>4</v>
      </c>
      <c r="D7" s="7">
        <v>881.4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21680.15</v>
      </c>
      <c r="D12" s="7">
        <v>26634.63</v>
      </c>
      <c r="E12" s="7">
        <v>19677.44</v>
      </c>
      <c r="F12" s="7">
        <f>C12+D12-E12</f>
        <v>28637.34</v>
      </c>
    </row>
    <row r="13" spans="2:6" ht="11.25">
      <c r="B13" s="5" t="s">
        <v>10</v>
      </c>
      <c r="C13" s="7">
        <v>55899.89</v>
      </c>
      <c r="D13" s="7">
        <v>71125.59</v>
      </c>
      <c r="E13" s="7">
        <v>50053.21</v>
      </c>
      <c r="F13" s="7">
        <f>C13+D13-E13</f>
        <v>76972.26999999999</v>
      </c>
    </row>
    <row r="14" spans="2:6" ht="11.25">
      <c r="B14" s="10" t="s">
        <v>11</v>
      </c>
      <c r="C14" s="22">
        <f>C12+C13</f>
        <v>77580.04000000001</v>
      </c>
      <c r="D14" s="22">
        <f>D12+D13</f>
        <v>97760.22</v>
      </c>
      <c r="E14" s="22">
        <f>SUM(E12:E13)</f>
        <v>69730.65</v>
      </c>
      <c r="F14" s="22">
        <f>F12+F13</f>
        <v>105609.60999999999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112650.78</v>
      </c>
      <c r="D19" s="20">
        <f>D20+D21+D22+D23</f>
        <v>171239.29</v>
      </c>
      <c r="E19" s="20">
        <f>E20+E21+E22+E23</f>
        <v>126159.27</v>
      </c>
      <c r="F19" s="20">
        <f>F20+F21+F22+F23</f>
        <v>157730.8</v>
      </c>
      <c r="G19" s="24">
        <f>E19/D19*100</f>
        <v>73.67425431394862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112650.78</v>
      </c>
      <c r="D21" s="7">
        <v>171239.29</v>
      </c>
      <c r="E21" s="7">
        <v>126159.27</v>
      </c>
      <c r="F21" s="7">
        <f>C21+D21-E21</f>
        <v>157730.8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13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M26" s="39"/>
    </row>
    <row r="27" spans="2:6" ht="11.25">
      <c r="B27" s="30"/>
      <c r="C27" s="34">
        <v>-105710.32</v>
      </c>
      <c r="D27" s="34">
        <f>D28+D29+D30+D31+D32+D33+D34+D35+D36+D37+D41</f>
        <v>210934.24999999997</v>
      </c>
      <c r="E27" s="34">
        <f>E19</f>
        <v>126159.27</v>
      </c>
      <c r="F27" s="34">
        <f>C27+E27-D27</f>
        <v>-190485.3</v>
      </c>
    </row>
    <row r="28" spans="1:8" ht="21.75" customHeight="1">
      <c r="A28"/>
      <c r="B28" s="14" t="s">
        <v>38</v>
      </c>
      <c r="C28" s="7"/>
      <c r="D28" s="7">
        <f>17874.79+964.5</f>
        <v>18839.29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24451.05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3647.84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20862+9000</f>
        <v>29862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22360+1200+10132.47</f>
        <v>33692.47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9637+4490+14221+4869</f>
        <v>33217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10250.8</f>
        <v>10250.8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46377.98999999999</v>
      </c>
      <c r="E37" s="9"/>
      <c r="F37" s="9"/>
      <c r="G37"/>
      <c r="H37"/>
    </row>
    <row r="38" spans="2:6" ht="11.25">
      <c r="B38" s="15" t="s">
        <v>37</v>
      </c>
      <c r="C38" s="7"/>
      <c r="D38" s="7">
        <f>46589.28-9363.37</f>
        <v>37225.909999999996</v>
      </c>
      <c r="E38" s="5"/>
      <c r="F38" s="5"/>
    </row>
    <row r="39" spans="1:8" ht="32.25" customHeight="1">
      <c r="A39"/>
      <c r="B39" s="16" t="s">
        <v>27</v>
      </c>
      <c r="C39" s="25"/>
      <c r="D39" s="25">
        <v>5977.66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3174.42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10595.81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454.74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883.19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9257.88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f>5233.54+41754.93+5505.35-7956.31+48618.91+12711.37</f>
        <v>105867.79000000001</v>
      </c>
      <c r="D49" s="7">
        <f>5069.11+1666.75+31655.82+25029.7</f>
        <v>63421.380000000005</v>
      </c>
      <c r="E49" s="7">
        <f>C49*0.35</f>
        <v>37053.7265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2017-03-14T11:09:05Z</cp:lastPrinted>
  <dcterms:created xsi:type="dcterms:W3CDTF">2017-02-17T04:02:19Z</dcterms:created>
  <dcterms:modified xsi:type="dcterms:W3CDTF">2019-03-24T08:11:23Z</dcterms:modified>
  <cp:category/>
  <cp:version/>
  <cp:contentType/>
  <cp:contentStatus/>
  <cp:revision>1</cp:revision>
</cp:coreProperties>
</file>