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<sst xmlns="http://schemas.openxmlformats.org/spreadsheetml/2006/main" count="61" uniqueCount="54">
  <si>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</si>
  <si>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</si>
  <si>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</si>
  <si>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</si>
  <si>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</si>
  <si>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</si>
  <si>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</si>
  <si>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</si>
  <si>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</si>
  <si>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</si>
  <si>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</si>
  <si>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</si>
  <si>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</si>
  <si>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</si>
  <si>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</si>
  <si>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</si>
  <si>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</si>
  <si>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</si>
  <si>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</si>
  <si>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</si>
  <si>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</si>
  <si>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</si>
  <si>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</si>
  <si>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</si>
  <si>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</si>
  <si>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</si>
  <si>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</si>
  <si>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</si>
  <si>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</si>
  <si>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</si>
  <si>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</si>
  <si>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</si>
  <si>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</si>
  <si>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</si>
  <si>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</si>
  <si>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</si>
  <si>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</si>
  <si>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</si>
  <si>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</si>
  <si>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</si>
  <si>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</si>
  <si>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</si>
  <si>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</si>
  <si>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</si>
  <si>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</si>
  <si>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</si>
  <si>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</si>
  <si>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</si>
  <si>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</si>
  <si>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</si>
  <si>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</si>
  <si>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</si>
  <si>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</si>
  <si>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Гагарина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</si>
</sst>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52"/>
  <sheetViews>
    <sheetView tabSelected="1" zoomScalePageLayoutView="0" workbookViewId="0" topLeftCell="A31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8817.9</v>
      </c>
    </row>
    <row r="7" spans="1:4" ht="11.25">
      <c r="A7" s="4"/>
      <c r="B7" s="5" t="s">
        <v>5</v>
      </c>
      <c r="C7" s="6" t="s">
        <v>4</v>
      </c>
      <c r="D7" s="7">
        <v>8208.4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71362.49</v>
      </c>
      <c r="D12" s="7">
        <v>255476.32</v>
      </c>
      <c r="E12" s="7">
        <v>291003.7</v>
      </c>
      <c r="F12" s="7">
        <f>C12+D12-E12</f>
        <v>35835.109999999986</v>
      </c>
    </row>
    <row r="13" spans="2:6" ht="11.25">
      <c r="B13" s="5" t="s">
        <v>10</v>
      </c>
      <c r="C13" s="7">
        <v>140646.11</v>
      </c>
      <c r="D13" s="7">
        <v>588707.31</v>
      </c>
      <c r="E13" s="7">
        <v>658883.01</v>
      </c>
      <c r="F13" s="7">
        <f>C13+D13-E13</f>
        <v>70470.41000000003</v>
      </c>
    </row>
    <row r="14" spans="2:6" ht="11.25">
      <c r="B14" s="10" t="s">
        <v>11</v>
      </c>
      <c r="C14" s="22">
        <f>C12+C13</f>
        <v>212008.59999999998</v>
      </c>
      <c r="D14" s="22">
        <f>D12+D13</f>
        <v>844183.6300000001</v>
      </c>
      <c r="E14" s="22">
        <f>SUM(E12:E13)</f>
        <v>949886.71</v>
      </c>
      <c r="F14" s="22">
        <f>F12+F13</f>
        <v>106305.52000000002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287809.38</v>
      </c>
      <c r="D19" s="20">
        <f>D20+D21+D22+D23</f>
        <v>1659296.33</v>
      </c>
      <c r="E19" s="20">
        <f>E20+E21+E22+E23</f>
        <v>1650675.67</v>
      </c>
      <c r="F19" s="20">
        <f>F20+F21+F22+F23</f>
        <v>296430.04000000004</v>
      </c>
      <c r="G19" s="24">
        <f>E19/D19*100</f>
        <v>99.48046290200617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287809.38</v>
      </c>
      <c r="D21" s="7">
        <v>1659296.33</v>
      </c>
      <c r="E21" s="7">
        <v>1650675.67</v>
      </c>
      <c r="F21" s="7">
        <f>C21+D21-E21</f>
        <v>296430.04000000004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/>
      <c r="E23" s="7"/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-278089.45</v>
      </c>
      <c r="D27" s="34">
        <f>D28+D29+D30+D31+D32+D33+D34+D35+D36+D37+D41</f>
        <v>1824498.7799999998</v>
      </c>
      <c r="E27" s="34">
        <f>E19</f>
        <v>1650675.67</v>
      </c>
      <c r="F27" s="34">
        <f>C27+E27-D27</f>
        <v>-451912.5599999998</v>
      </c>
    </row>
    <row r="28" spans="1:15" ht="21.75" customHeight="1">
      <c r="A28"/>
      <c r="B28" s="14" t="s">
        <v>38</v>
      </c>
      <c r="C28" s="7"/>
      <c r="D28" s="7">
        <f>166466.35+8272.9+2460</f>
        <v>177199.25</v>
      </c>
      <c r="E28" s="9"/>
      <c r="F28" s="9"/>
      <c r="G28"/>
      <c r="H28"/>
      <c r="O28" s="39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266811.64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f>28099.2</f>
        <v>28099.2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253114.71+27000</f>
        <v>280114.70999999996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76666-7600+2582+4500</f>
        <v>76148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98507+4956+73362+38791+102160-50174.9-7082</f>
        <v>260519.09999999998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68659.71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439182.77999999997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303634.54</v>
      </c>
      <c r="E38" s="5"/>
      <c r="F38" s="5"/>
    </row>
    <row r="39" spans="1:8" ht="32.25" customHeight="1">
      <c r="A39"/>
      <c r="B39" s="16" t="s">
        <v>27</v>
      </c>
      <c r="C39" s="25"/>
      <c r="D39" s="25">
        <v>105866.16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29682.08</v>
      </c>
      <c r="E40" s="9"/>
      <c r="F40" s="9"/>
      <c r="G40"/>
      <c r="H40"/>
    </row>
    <row r="41" spans="1:8" ht="22.5" customHeight="1">
      <c r="A41"/>
      <c r="B41" s="16" t="s">
        <v>47</v>
      </c>
      <c r="C41" s="7"/>
      <c r="D41" s="7">
        <f>D42+D43+D44+D45</f>
        <v>227764.39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8052.01</v>
      </c>
      <c r="E42" s="9"/>
      <c r="F42" s="9"/>
      <c r="G42"/>
      <c r="H42"/>
    </row>
    <row r="43" spans="1:8" ht="11.25" customHeight="1">
      <c r="A43"/>
      <c r="B43" s="16" t="s">
        <v>49</v>
      </c>
      <c r="C43" s="7"/>
      <c r="D43" s="7">
        <v>13290.21</v>
      </c>
      <c r="E43" s="9"/>
      <c r="F43" s="9"/>
      <c r="G43"/>
      <c r="H43"/>
    </row>
    <row r="44" spans="2:6" ht="11.25">
      <c r="B44" s="16" t="s">
        <v>50</v>
      </c>
      <c r="C44" s="7"/>
      <c r="D44" s="7">
        <f>9349.92+2337.36</f>
        <v>11687.28</v>
      </c>
      <c r="E44" s="9"/>
      <c r="F44" s="9"/>
    </row>
    <row r="45" spans="2:6" ht="11.25">
      <c r="B45" s="16" t="s">
        <v>51</v>
      </c>
      <c r="C45" s="7"/>
      <c r="D45" s="7">
        <v>194734.89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45</v>
      </c>
      <c r="C47" s="43"/>
      <c r="D47" s="43"/>
      <c r="E47" s="43"/>
      <c r="F47" s="43"/>
    </row>
    <row r="48" spans="2:6" ht="11.25">
      <c r="B48" s="37" t="s">
        <v>20</v>
      </c>
      <c r="C48" s="38" t="s">
        <v>46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38161.34+18520.26-7884.83+30204.2</f>
        <v>79000.96999999999</v>
      </c>
      <c r="D49" s="7">
        <v>165660.32</v>
      </c>
      <c r="E49" s="7">
        <f>C49*0.35</f>
        <v>27650.339499999995</v>
      </c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2018-05-08T10:09:26Z</cp:lastPrinted>
  <dcterms:created xsi:type="dcterms:W3CDTF">2017-02-17T04:02:19Z</dcterms:created>
  <dcterms:modified xsi:type="dcterms:W3CDTF">2019-03-25T05:00:53Z</dcterms:modified>
  <cp:category/>
  <cp:version/>
  <cp:contentType/>
  <cp:contentStatus/>
  <cp:revision>1</cp:revision>
</cp:coreProperties>
</file>