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<sst xmlns="http://schemas.openxmlformats.org/spreadsheetml/2006/main" count="49" uniqueCount="45">
  <si>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</si>
  <si>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</si>
  <si>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</si>
  <si>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</si>
  <si>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</si>
  <si>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</si>
  <si>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</si>
  <si>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</si>
  <si>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</si>
  <si>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</si>
  <si>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</si>
  <si>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</si>
  <si>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</si>
  <si>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</si>
  <si>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</si>
  <si>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</si>
  <si>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</si>
  <si>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</si>
  <si>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</si>
  <si>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</si>
  <si>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</si>
  <si>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</si>
  <si>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</si>
  <si>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</si>
  <si>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</si>
  <si>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</si>
  <si>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</si>
  <si>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</si>
  <si>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</si>
  <si>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</si>
  <si>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</si>
  <si>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</si>
  <si>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</si>
  <si>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</si>
  <si>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</si>
  <si>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</si>
  <si>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</si>
  <si>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</si>
  <si>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</si>
  <si>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</si>
  <si>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</si>
  <si>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</si>
  <si>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</si>
  <si>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</si>
  <si>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Культуры д. № 16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</si>
</sst>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44"/>
  <sheetViews>
    <sheetView tabSelected="1" zoomScalePageLayoutView="0" workbookViewId="0" topLeftCell="A1">
      <selection activeCell="D34" sqref="D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588.4</v>
      </c>
    </row>
    <row r="7" spans="1:4" ht="11.25">
      <c r="A7" s="4"/>
      <c r="B7" s="5" t="s">
        <v>5</v>
      </c>
      <c r="C7" s="6" t="s">
        <v>4</v>
      </c>
      <c r="D7" s="7">
        <v>588.4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2898.77</v>
      </c>
      <c r="D12" s="7">
        <v>8997.67</v>
      </c>
      <c r="E12" s="7">
        <v>7322.98</v>
      </c>
      <c r="F12" s="7">
        <f>C12+D12-E12</f>
        <v>4573.460000000001</v>
      </c>
    </row>
    <row r="13" spans="2:6" ht="11.25">
      <c r="B13" s="5" t="s">
        <v>10</v>
      </c>
      <c r="C13" s="7">
        <v>6818.25</v>
      </c>
      <c r="D13" s="7">
        <v>22701.99</v>
      </c>
      <c r="E13" s="7">
        <v>17579.57</v>
      </c>
      <c r="F13" s="7">
        <f>C13+D13-E13</f>
        <v>11940.670000000002</v>
      </c>
    </row>
    <row r="14" spans="2:6" ht="11.25">
      <c r="B14" s="10" t="s">
        <v>11</v>
      </c>
      <c r="C14" s="22">
        <f>C12+C13</f>
        <v>9717.02</v>
      </c>
      <c r="D14" s="22">
        <f>D12+D13</f>
        <v>31699.660000000003</v>
      </c>
      <c r="E14" s="22">
        <f>SUM(E12:E13)</f>
        <v>24902.55</v>
      </c>
      <c r="F14" s="22">
        <f>F12+F13</f>
        <v>16514.130000000005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23871.79</v>
      </c>
      <c r="D19" s="20">
        <f>D20+D21+D20</f>
        <v>106313.35</v>
      </c>
      <c r="E19" s="20">
        <f>E20+E21+E20</f>
        <v>73153.68</v>
      </c>
      <c r="F19" s="20">
        <f>F20+F21+F20</f>
        <v>57031.46000000002</v>
      </c>
      <c r="G19" s="24">
        <f>E19/D19*100</f>
        <v>68.80949570303258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23871.79</v>
      </c>
      <c r="D21" s="7">
        <v>106313.35</v>
      </c>
      <c r="E21" s="7">
        <v>73153.68</v>
      </c>
      <c r="F21" s="7">
        <f>C21+D21-E21</f>
        <v>57031.46000000002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6762.05</v>
      </c>
      <c r="D26" s="34">
        <f>D27+D28+D29+D30+D31+D32+D33+D34+D35+D36</f>
        <v>118696.48</v>
      </c>
      <c r="E26" s="34">
        <f>E19</f>
        <v>73153.68</v>
      </c>
      <c r="F26" s="34">
        <f>C26+E26-D26</f>
        <v>-38780.75</v>
      </c>
    </row>
    <row r="27" spans="1:8" ht="21.75" customHeight="1">
      <c r="A27"/>
      <c r="B27" s="14" t="s">
        <v>38</v>
      </c>
      <c r="C27" s="7"/>
      <c r="D27" s="7">
        <v>13768.55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10149.66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9" ht="32.25" customHeight="1">
      <c r="A33"/>
      <c r="B33" s="14" t="s">
        <v>25</v>
      </c>
      <c r="C33" s="7"/>
      <c r="D33" s="7">
        <f>7764+1295+4000</f>
        <v>13059</v>
      </c>
      <c r="E33" s="9"/>
      <c r="F33" s="9"/>
      <c r="G33"/>
      <c r="H33"/>
      <c r="I33">
        <f>54612-9059</f>
        <v>45553</v>
      </c>
    </row>
    <row r="34" spans="1:8" ht="21.75" customHeight="1">
      <c r="A34"/>
      <c r="B34" s="14" t="s">
        <v>33</v>
      </c>
      <c r="C34" s="7"/>
      <c r="D34" s="7">
        <f>45553+6870.25-4000</f>
        <v>48423.25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4024.65+4098.18</f>
        <v>8122.83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25173.19</v>
      </c>
      <c r="E36" s="9"/>
      <c r="F36" s="9"/>
      <c r="G36"/>
      <c r="H36"/>
    </row>
    <row r="37" spans="2:6" ht="11.25">
      <c r="B37" s="15" t="s">
        <v>37</v>
      </c>
      <c r="C37" s="7"/>
      <c r="D37" s="7">
        <v>20151.78</v>
      </c>
      <c r="E37" s="5"/>
      <c r="F37" s="5"/>
    </row>
    <row r="38" spans="1:8" ht="32.25" customHeight="1">
      <c r="A38"/>
      <c r="B38" s="16" t="s">
        <v>27</v>
      </c>
      <c r="C38" s="25"/>
      <c r="D38" s="25">
        <v>2931.68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2089.73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2017-03-18T07:47:32Z</dcterms:modified>
  <cp:category/>
  <cp:version/>
  <cp:contentType/>
  <cp:contentStatus/>
  <cp:revision>1</cp:revision>
</cp:coreProperties>
</file>